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860" yWindow="0" windowWidth="24800" windowHeight="14540" tabRatio="500"/>
  </bookViews>
  <sheets>
    <sheet name="main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1" i="1" l="1"/>
  <c r="E12" i="1"/>
  <c r="E21" i="1"/>
  <c r="G30" i="1"/>
  <c r="E20" i="1"/>
  <c r="E30" i="1"/>
  <c r="F29" i="1"/>
  <c r="D30" i="1"/>
  <c r="G21" i="1"/>
  <c r="G20" i="1"/>
  <c r="F30" i="1"/>
  <c r="E17" i="1"/>
  <c r="G29" i="1"/>
  <c r="E16" i="1"/>
  <c r="E29" i="1"/>
  <c r="D29" i="1"/>
  <c r="F27" i="1"/>
  <c r="I38" i="1"/>
  <c r="L38" i="1"/>
  <c r="I39" i="1"/>
  <c r="L39" i="1"/>
  <c r="I40" i="1"/>
  <c r="L40" i="1"/>
  <c r="I41" i="1"/>
  <c r="L41" i="1"/>
  <c r="I42" i="1"/>
  <c r="L42" i="1"/>
  <c r="I43" i="1"/>
  <c r="L43" i="1"/>
  <c r="I44" i="1"/>
  <c r="L44" i="1"/>
  <c r="I45" i="1"/>
  <c r="L45" i="1"/>
  <c r="I46" i="1"/>
  <c r="L46" i="1"/>
  <c r="I37" i="1"/>
  <c r="L37" i="1"/>
  <c r="K38" i="1"/>
  <c r="K39" i="1"/>
  <c r="K40" i="1"/>
  <c r="K41" i="1"/>
  <c r="K42" i="1"/>
  <c r="K43" i="1"/>
  <c r="K44" i="1"/>
  <c r="K45" i="1"/>
  <c r="K46" i="1"/>
  <c r="K37" i="1"/>
  <c r="J38" i="1"/>
  <c r="J39" i="1"/>
  <c r="J40" i="1"/>
  <c r="J41" i="1"/>
  <c r="J42" i="1"/>
  <c r="J43" i="1"/>
  <c r="J44" i="1"/>
  <c r="J45" i="1"/>
  <c r="J46" i="1"/>
  <c r="J37" i="1"/>
  <c r="D27" i="1"/>
  <c r="E38" i="1"/>
  <c r="E39" i="1"/>
  <c r="E40" i="1"/>
  <c r="E41" i="1"/>
  <c r="E42" i="1"/>
  <c r="E43" i="1"/>
  <c r="E44" i="1"/>
  <c r="E45" i="1"/>
  <c r="E46" i="1"/>
  <c r="E37" i="1"/>
  <c r="D37" i="1"/>
  <c r="D46" i="1"/>
  <c r="D45" i="1"/>
  <c r="D44" i="1"/>
  <c r="D43" i="1"/>
  <c r="D42" i="1"/>
  <c r="D41" i="1"/>
  <c r="D40" i="1"/>
  <c r="D39" i="1"/>
  <c r="D38" i="1"/>
  <c r="G38" i="1"/>
  <c r="G39" i="1"/>
  <c r="G40" i="1"/>
  <c r="G41" i="1"/>
  <c r="G42" i="1"/>
  <c r="G43" i="1"/>
  <c r="G44" i="1"/>
  <c r="G45" i="1"/>
  <c r="G46" i="1"/>
  <c r="G37" i="1"/>
  <c r="F38" i="1"/>
  <c r="F39" i="1"/>
  <c r="F40" i="1"/>
  <c r="F41" i="1"/>
  <c r="F42" i="1"/>
  <c r="F43" i="1"/>
  <c r="F44" i="1"/>
  <c r="F45" i="1"/>
  <c r="F46" i="1"/>
  <c r="F37" i="1"/>
</calcChain>
</file>

<file path=xl/sharedStrings.xml><?xml version="1.0" encoding="utf-8"?>
<sst xmlns="http://schemas.openxmlformats.org/spreadsheetml/2006/main" count="54" uniqueCount="36">
  <si>
    <t>m1</t>
  </si>
  <si>
    <t>m2</t>
  </si>
  <si>
    <t>v1o</t>
  </si>
  <si>
    <t>v2o</t>
  </si>
  <si>
    <t>v1f =</t>
  </si>
  <si>
    <t>v2f =</t>
  </si>
  <si>
    <t>Input</t>
  </si>
  <si>
    <t>Output</t>
  </si>
  <si>
    <t>Qmax =</t>
  </si>
  <si>
    <t>Heat loss</t>
  </si>
  <si>
    <t>J</t>
  </si>
  <si>
    <t>Q/Qmax</t>
  </si>
  <si>
    <t>Q =</t>
  </si>
  <si>
    <t>Elastic Collision (Q=0)</t>
  </si>
  <si>
    <t>m/s</t>
  </si>
  <si>
    <t>kg</t>
  </si>
  <si>
    <t>Inelastic Collision</t>
  </si>
  <si>
    <t>or</t>
  </si>
  <si>
    <t>Graphic</t>
  </si>
  <si>
    <t>xo</t>
  </si>
  <si>
    <t>xf</t>
  </si>
  <si>
    <t>y</t>
  </si>
  <si>
    <t>2 Balls Colliding</t>
  </si>
  <si>
    <t>x</t>
  </si>
  <si>
    <t>m1o</t>
  </si>
  <si>
    <t>m1f</t>
  </si>
  <si>
    <t>m2o</t>
  </si>
  <si>
    <t>m2f</t>
  </si>
  <si>
    <t>r</t>
  </si>
  <si>
    <t>Graphic Table</t>
  </si>
  <si>
    <t>#</t>
  </si>
  <si>
    <t>y (+ive)</t>
  </si>
  <si>
    <t>y (-ive)</t>
  </si>
  <si>
    <t>(elastic collision)</t>
  </si>
  <si>
    <t>xv</t>
  </si>
  <si>
    <t>velocity 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</si>
</sst>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2" fontId="3" fillId="0" borderId="0" xfId="0" applyNumberFormat="1" applyFont="1"/>
    <xf numFmtId="164" fontId="3" fillId="0" borderId="0" xfId="0" applyNumberFormat="1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6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Elastic Collision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0131078918009992"/>
          <c:y val="0.0230769230769231"/>
          <c:w val="0.972111270998723"/>
          <c:h val="0.9"/>
        </c:manualLayout>
      </c:layout>
      <c:scatterChart>
        <c:scatterStyle val="smoothMarker"/>
        <c:varyColors val="0"/>
        <c:ser>
          <c:idx val="0"/>
          <c:order val="2"/>
          <c:tx>
            <c:v>m1f+</c:v>
          </c:tx>
          <c:spPr>
            <a:ln w="762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main!$E$37:$E$46</c:f>
              <c:numCache>
                <c:formatCode>0.00</c:formatCode>
                <c:ptCount val="10"/>
                <c:pt idx="0">
                  <c:v>16.0</c:v>
                </c:pt>
                <c:pt idx="1">
                  <c:v>16.22222222222222</c:v>
                </c:pt>
                <c:pt idx="2">
                  <c:v>16.44444444444444</c:v>
                </c:pt>
                <c:pt idx="3">
                  <c:v>16.66666666666667</c:v>
                </c:pt>
                <c:pt idx="4">
                  <c:v>16.88888888888889</c:v>
                </c:pt>
                <c:pt idx="5">
                  <c:v>17.11111111111111</c:v>
                </c:pt>
                <c:pt idx="6">
                  <c:v>17.33333333333333</c:v>
                </c:pt>
                <c:pt idx="7">
                  <c:v>17.55555555555556</c:v>
                </c:pt>
                <c:pt idx="8">
                  <c:v>17.77777777777778</c:v>
                </c:pt>
                <c:pt idx="9">
                  <c:v>18.0</c:v>
                </c:pt>
              </c:numCache>
            </c:numRef>
          </c:xVal>
          <c:yVal>
            <c:numRef>
              <c:f>main!$F$37:$F$46</c:f>
              <c:numCache>
                <c:formatCode>0.00</c:formatCode>
                <c:ptCount val="10"/>
                <c:pt idx="0">
                  <c:v>0.0</c:v>
                </c:pt>
                <c:pt idx="1">
                  <c:v>0.628539361054709</c:v>
                </c:pt>
                <c:pt idx="2">
                  <c:v>0.831479419283098</c:v>
                </c:pt>
                <c:pt idx="3">
                  <c:v>0.942809041582063</c:v>
                </c:pt>
                <c:pt idx="4">
                  <c:v>0.993807989999906</c:v>
                </c:pt>
                <c:pt idx="5">
                  <c:v>0.993807989999906</c:v>
                </c:pt>
                <c:pt idx="6">
                  <c:v>0.942809041582063</c:v>
                </c:pt>
                <c:pt idx="7">
                  <c:v>0.831479419283098</c:v>
                </c:pt>
                <c:pt idx="8">
                  <c:v>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3"/>
          <c:order val="3"/>
          <c:tx>
            <c:v>m1f-</c:v>
          </c:tx>
          <c:spPr>
            <a:ln w="762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main!$E$37:$E$46</c:f>
              <c:numCache>
                <c:formatCode>0.00</c:formatCode>
                <c:ptCount val="10"/>
                <c:pt idx="0">
                  <c:v>16.0</c:v>
                </c:pt>
                <c:pt idx="1">
                  <c:v>16.22222222222222</c:v>
                </c:pt>
                <c:pt idx="2">
                  <c:v>16.44444444444444</c:v>
                </c:pt>
                <c:pt idx="3">
                  <c:v>16.66666666666667</c:v>
                </c:pt>
                <c:pt idx="4">
                  <c:v>16.88888888888889</c:v>
                </c:pt>
                <c:pt idx="5">
                  <c:v>17.11111111111111</c:v>
                </c:pt>
                <c:pt idx="6">
                  <c:v>17.33333333333333</c:v>
                </c:pt>
                <c:pt idx="7">
                  <c:v>17.55555555555556</c:v>
                </c:pt>
                <c:pt idx="8">
                  <c:v>17.77777777777778</c:v>
                </c:pt>
                <c:pt idx="9">
                  <c:v>18.0</c:v>
                </c:pt>
              </c:numCache>
            </c:numRef>
          </c:xVal>
          <c:yVal>
            <c:numRef>
              <c:f>main!$G$37:$G$46</c:f>
              <c:numCache>
                <c:formatCode>0.00</c:formatCode>
                <c:ptCount val="10"/>
                <c:pt idx="0">
                  <c:v>0.0</c:v>
                </c:pt>
                <c:pt idx="1">
                  <c:v>-0.628539361054709</c:v>
                </c:pt>
                <c:pt idx="2">
                  <c:v>-0.831479419283098</c:v>
                </c:pt>
                <c:pt idx="3">
                  <c:v>-0.942809041582063</c:v>
                </c:pt>
                <c:pt idx="4">
                  <c:v>-0.993807989999906</c:v>
                </c:pt>
                <c:pt idx="5">
                  <c:v>-0.993807989999906</c:v>
                </c:pt>
                <c:pt idx="6">
                  <c:v>-0.942809041582063</c:v>
                </c:pt>
                <c:pt idx="7">
                  <c:v>-0.831479419283098</c:v>
                </c:pt>
                <c:pt idx="8">
                  <c:v>-0.628539361054709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4"/>
          <c:order val="4"/>
          <c:tx>
            <c:v>m2o+</c:v>
          </c:tx>
          <c:spPr>
            <a:ln w="762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main!$I$37:$I$46</c:f>
              <c:numCache>
                <c:formatCode>0.00</c:formatCode>
                <c:ptCount val="10"/>
                <c:pt idx="0">
                  <c:v>4.0</c:v>
                </c:pt>
                <c:pt idx="1">
                  <c:v>4.222222222222222</c:v>
                </c:pt>
                <c:pt idx="2">
                  <c:v>4.444444444444444</c:v>
                </c:pt>
                <c:pt idx="3">
                  <c:v>4.666666666666667</c:v>
                </c:pt>
                <c:pt idx="4">
                  <c:v>4.888888888888889</c:v>
                </c:pt>
                <c:pt idx="5">
                  <c:v>5.111111111111111</c:v>
                </c:pt>
                <c:pt idx="6">
                  <c:v>5.333333333333332</c:v>
                </c:pt>
                <c:pt idx="7">
                  <c:v>5.555555555555555</c:v>
                </c:pt>
                <c:pt idx="8">
                  <c:v>5.777777777777778</c:v>
                </c:pt>
                <c:pt idx="9">
                  <c:v>6.0</c:v>
                </c:pt>
              </c:numCache>
            </c:numRef>
          </c:xVal>
          <c:yVal>
            <c:numRef>
              <c:f>main!$K$37:$K$46</c:f>
              <c:numCache>
                <c:formatCode>0.00</c:formatCode>
                <c:ptCount val="10"/>
                <c:pt idx="0">
                  <c:v>0.0</c:v>
                </c:pt>
                <c:pt idx="1">
                  <c:v>0.628539361054709</c:v>
                </c:pt>
                <c:pt idx="2">
                  <c:v>0.831479419283098</c:v>
                </c:pt>
                <c:pt idx="3">
                  <c:v>0.942809041582063</c:v>
                </c:pt>
                <c:pt idx="4">
                  <c:v>0.993807989999907</c:v>
                </c:pt>
                <c:pt idx="5">
                  <c:v>0.993807989999907</c:v>
                </c:pt>
                <c:pt idx="6">
                  <c:v>0.942809041582063</c:v>
                </c:pt>
                <c:pt idx="7">
                  <c:v>0.831479419283098</c:v>
                </c:pt>
                <c:pt idx="8">
                  <c:v>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5"/>
          <c:order val="5"/>
          <c:tx>
            <c:v>m2o-</c:v>
          </c:tx>
          <c:spPr>
            <a:ln w="762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main!$I$37:$I$46</c:f>
              <c:numCache>
                <c:formatCode>0.00</c:formatCode>
                <c:ptCount val="10"/>
                <c:pt idx="0">
                  <c:v>4.0</c:v>
                </c:pt>
                <c:pt idx="1">
                  <c:v>4.222222222222222</c:v>
                </c:pt>
                <c:pt idx="2">
                  <c:v>4.444444444444444</c:v>
                </c:pt>
                <c:pt idx="3">
                  <c:v>4.666666666666667</c:v>
                </c:pt>
                <c:pt idx="4">
                  <c:v>4.888888888888889</c:v>
                </c:pt>
                <c:pt idx="5">
                  <c:v>5.111111111111111</c:v>
                </c:pt>
                <c:pt idx="6">
                  <c:v>5.333333333333332</c:v>
                </c:pt>
                <c:pt idx="7">
                  <c:v>5.555555555555555</c:v>
                </c:pt>
                <c:pt idx="8">
                  <c:v>5.777777777777778</c:v>
                </c:pt>
                <c:pt idx="9">
                  <c:v>6.0</c:v>
                </c:pt>
              </c:numCache>
            </c:numRef>
          </c:xVal>
          <c:yVal>
            <c:numRef>
              <c:f>main!$L$37:$L$46</c:f>
              <c:numCache>
                <c:formatCode>0.00</c:formatCode>
                <c:ptCount val="10"/>
                <c:pt idx="0">
                  <c:v>0.0</c:v>
                </c:pt>
                <c:pt idx="1">
                  <c:v>-0.628539361054709</c:v>
                </c:pt>
                <c:pt idx="2">
                  <c:v>-0.831479419283098</c:v>
                </c:pt>
                <c:pt idx="3">
                  <c:v>-0.942809041582063</c:v>
                </c:pt>
                <c:pt idx="4">
                  <c:v>-0.993807989999907</c:v>
                </c:pt>
                <c:pt idx="5">
                  <c:v>-0.993807989999907</c:v>
                </c:pt>
                <c:pt idx="6">
                  <c:v>-0.942809041582063</c:v>
                </c:pt>
                <c:pt idx="7">
                  <c:v>-0.831479419283098</c:v>
                </c:pt>
                <c:pt idx="8">
                  <c:v>-0.628539361054709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6"/>
          <c:order val="6"/>
          <c:tx>
            <c:v>m2f+</c:v>
          </c:tx>
          <c:spPr>
            <a:ln w="762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main!$J$37:$J$46</c:f>
              <c:numCache>
                <c:formatCode>0.00</c:formatCode>
                <c:ptCount val="10"/>
                <c:pt idx="0">
                  <c:v>21.0</c:v>
                </c:pt>
                <c:pt idx="1">
                  <c:v>21.22222222222222</c:v>
                </c:pt>
                <c:pt idx="2">
                  <c:v>21.44444444444444</c:v>
                </c:pt>
                <c:pt idx="3">
                  <c:v>21.66666666666667</c:v>
                </c:pt>
                <c:pt idx="4">
                  <c:v>21.88888888888889</c:v>
                </c:pt>
                <c:pt idx="5">
                  <c:v>22.11111111111111</c:v>
                </c:pt>
                <c:pt idx="6">
                  <c:v>22.33333333333333</c:v>
                </c:pt>
                <c:pt idx="7">
                  <c:v>22.55555555555556</c:v>
                </c:pt>
                <c:pt idx="8">
                  <c:v>22.77777777777778</c:v>
                </c:pt>
                <c:pt idx="9">
                  <c:v>23.0</c:v>
                </c:pt>
              </c:numCache>
            </c:numRef>
          </c:xVal>
          <c:yVal>
            <c:numRef>
              <c:f>main!$K$37:$K$46</c:f>
              <c:numCache>
                <c:formatCode>0.00</c:formatCode>
                <c:ptCount val="10"/>
                <c:pt idx="0">
                  <c:v>0.0</c:v>
                </c:pt>
                <c:pt idx="1">
                  <c:v>0.628539361054709</c:v>
                </c:pt>
                <c:pt idx="2">
                  <c:v>0.831479419283098</c:v>
                </c:pt>
                <c:pt idx="3">
                  <c:v>0.942809041582063</c:v>
                </c:pt>
                <c:pt idx="4">
                  <c:v>0.993807989999907</c:v>
                </c:pt>
                <c:pt idx="5">
                  <c:v>0.993807989999907</c:v>
                </c:pt>
                <c:pt idx="6">
                  <c:v>0.942809041582063</c:v>
                </c:pt>
                <c:pt idx="7">
                  <c:v>0.831479419283098</c:v>
                </c:pt>
                <c:pt idx="8">
                  <c:v>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7"/>
          <c:order val="7"/>
          <c:tx>
            <c:v>m2f-</c:v>
          </c:tx>
          <c:spPr>
            <a:ln w="762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main!$J$37:$J$46</c:f>
              <c:numCache>
                <c:formatCode>0.00</c:formatCode>
                <c:ptCount val="10"/>
                <c:pt idx="0">
                  <c:v>21.0</c:v>
                </c:pt>
                <c:pt idx="1">
                  <c:v>21.22222222222222</c:v>
                </c:pt>
                <c:pt idx="2">
                  <c:v>21.44444444444444</c:v>
                </c:pt>
                <c:pt idx="3">
                  <c:v>21.66666666666667</c:v>
                </c:pt>
                <c:pt idx="4">
                  <c:v>21.88888888888889</c:v>
                </c:pt>
                <c:pt idx="5">
                  <c:v>22.11111111111111</c:v>
                </c:pt>
                <c:pt idx="6">
                  <c:v>22.33333333333333</c:v>
                </c:pt>
                <c:pt idx="7">
                  <c:v>22.55555555555556</c:v>
                </c:pt>
                <c:pt idx="8">
                  <c:v>22.77777777777778</c:v>
                </c:pt>
                <c:pt idx="9">
                  <c:v>23.0</c:v>
                </c:pt>
              </c:numCache>
            </c:numRef>
          </c:xVal>
          <c:yVal>
            <c:numRef>
              <c:f>main!$L$37:$L$46</c:f>
              <c:numCache>
                <c:formatCode>0.00</c:formatCode>
                <c:ptCount val="10"/>
                <c:pt idx="0">
                  <c:v>0.0</c:v>
                </c:pt>
                <c:pt idx="1">
                  <c:v>-0.628539361054709</c:v>
                </c:pt>
                <c:pt idx="2">
                  <c:v>-0.831479419283098</c:v>
                </c:pt>
                <c:pt idx="3">
                  <c:v>-0.942809041582063</c:v>
                </c:pt>
                <c:pt idx="4">
                  <c:v>-0.993807989999907</c:v>
                </c:pt>
                <c:pt idx="5">
                  <c:v>-0.993807989999907</c:v>
                </c:pt>
                <c:pt idx="6">
                  <c:v>-0.942809041582063</c:v>
                </c:pt>
                <c:pt idx="7">
                  <c:v>-0.831479419283098</c:v>
                </c:pt>
                <c:pt idx="8">
                  <c:v>-0.628539361054709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1"/>
          <c:order val="0"/>
          <c:tx>
            <c:v>m1o+</c:v>
          </c:tx>
          <c:spPr>
            <a:ln w="762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main!$D$37:$D$46</c:f>
              <c:numCache>
                <c:formatCode>0.00</c:formatCode>
                <c:ptCount val="10"/>
                <c:pt idx="0">
                  <c:v>0.0</c:v>
                </c:pt>
                <c:pt idx="1">
                  <c:v>0.222222222222222</c:v>
                </c:pt>
                <c:pt idx="2">
                  <c:v>0.444444444444444</c:v>
                </c:pt>
                <c:pt idx="3">
                  <c:v>0.666666666666667</c:v>
                </c:pt>
                <c:pt idx="4">
                  <c:v>0.888888888888889</c:v>
                </c:pt>
                <c:pt idx="5">
                  <c:v>1.111111111111111</c:v>
                </c:pt>
                <c:pt idx="6">
                  <c:v>1.333333333333333</c:v>
                </c:pt>
                <c:pt idx="7">
                  <c:v>1.555555555555556</c:v>
                </c:pt>
                <c:pt idx="8">
                  <c:v>1.777777777777778</c:v>
                </c:pt>
                <c:pt idx="9">
                  <c:v>2.0</c:v>
                </c:pt>
              </c:numCache>
            </c:numRef>
          </c:xVal>
          <c:yVal>
            <c:numRef>
              <c:f>main!$F$37:$F$46</c:f>
              <c:numCache>
                <c:formatCode>0.00</c:formatCode>
                <c:ptCount val="10"/>
                <c:pt idx="0">
                  <c:v>0.0</c:v>
                </c:pt>
                <c:pt idx="1">
                  <c:v>0.628539361054709</c:v>
                </c:pt>
                <c:pt idx="2">
                  <c:v>0.831479419283098</c:v>
                </c:pt>
                <c:pt idx="3">
                  <c:v>0.942809041582063</c:v>
                </c:pt>
                <c:pt idx="4">
                  <c:v>0.993807989999906</c:v>
                </c:pt>
                <c:pt idx="5">
                  <c:v>0.993807989999906</c:v>
                </c:pt>
                <c:pt idx="6">
                  <c:v>0.942809041582063</c:v>
                </c:pt>
                <c:pt idx="7">
                  <c:v>0.831479419283098</c:v>
                </c:pt>
                <c:pt idx="8">
                  <c:v>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2"/>
          <c:order val="1"/>
          <c:tx>
            <c:v>m1o-</c:v>
          </c:tx>
          <c:spPr>
            <a:ln w="762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main!$D$37:$D$46</c:f>
              <c:numCache>
                <c:formatCode>0.00</c:formatCode>
                <c:ptCount val="10"/>
                <c:pt idx="0">
                  <c:v>0.0</c:v>
                </c:pt>
                <c:pt idx="1">
                  <c:v>0.222222222222222</c:v>
                </c:pt>
                <c:pt idx="2">
                  <c:v>0.444444444444444</c:v>
                </c:pt>
                <c:pt idx="3">
                  <c:v>0.666666666666667</c:v>
                </c:pt>
                <c:pt idx="4">
                  <c:v>0.888888888888889</c:v>
                </c:pt>
                <c:pt idx="5">
                  <c:v>1.111111111111111</c:v>
                </c:pt>
                <c:pt idx="6">
                  <c:v>1.333333333333333</c:v>
                </c:pt>
                <c:pt idx="7">
                  <c:v>1.555555555555556</c:v>
                </c:pt>
                <c:pt idx="8">
                  <c:v>1.777777777777778</c:v>
                </c:pt>
                <c:pt idx="9">
                  <c:v>2.0</c:v>
                </c:pt>
              </c:numCache>
            </c:numRef>
          </c:xVal>
          <c:yVal>
            <c:numRef>
              <c:f>main!$G$37:$G$46</c:f>
              <c:numCache>
                <c:formatCode>0.00</c:formatCode>
                <c:ptCount val="10"/>
                <c:pt idx="0">
                  <c:v>0.0</c:v>
                </c:pt>
                <c:pt idx="1">
                  <c:v>-0.628539361054709</c:v>
                </c:pt>
                <c:pt idx="2">
                  <c:v>-0.831479419283098</c:v>
                </c:pt>
                <c:pt idx="3">
                  <c:v>-0.942809041582063</c:v>
                </c:pt>
                <c:pt idx="4">
                  <c:v>-0.993807989999906</c:v>
                </c:pt>
                <c:pt idx="5">
                  <c:v>-0.993807989999906</c:v>
                </c:pt>
                <c:pt idx="6">
                  <c:v>-0.942809041582063</c:v>
                </c:pt>
                <c:pt idx="7">
                  <c:v>-0.831479419283098</c:v>
                </c:pt>
                <c:pt idx="8">
                  <c:v>-0.628539361054709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8"/>
          <c:order val="8"/>
          <c:tx>
            <c:v>v1o</c:v>
          </c:tx>
          <c:spPr>
            <a:ln w="76200" cmpd="sng">
              <a:solidFill>
                <a:srgbClr val="FF0000"/>
              </a:solidFill>
              <a:tailEnd type="triangle"/>
            </a:ln>
          </c:spPr>
          <c:marker>
            <c:symbol val="none"/>
          </c:marker>
          <c:xVal>
            <c:numRef>
              <c:f>(main!$D$25,main!$D$29)</c:f>
              <c:numCache>
                <c:formatCode>0.00</c:formatCode>
                <c:ptCount val="2"/>
                <c:pt idx="0" formatCode="General">
                  <c:v>1.0</c:v>
                </c:pt>
                <c:pt idx="1">
                  <c:v>4.0</c:v>
                </c:pt>
              </c:numCache>
            </c:numRef>
          </c:xVal>
          <c:yVal>
            <c:numRef>
              <c:f>(main!$D$26,main!$D$26)</c:f>
              <c:numCache>
                <c:formatCode>General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yVal>
          <c:smooth val="1"/>
        </c:ser>
        <c:ser>
          <c:idx val="9"/>
          <c:order val="9"/>
          <c:tx>
            <c:v>v2o</c:v>
          </c:tx>
          <c:spPr>
            <a:ln w="76200" cmpd="sng">
              <a:solidFill>
                <a:schemeClr val="tx1"/>
              </a:solidFill>
              <a:tailEnd type="triangle"/>
            </a:ln>
          </c:spPr>
          <c:marker>
            <c:symbol val="none"/>
          </c:marker>
          <c:xVal>
            <c:numRef>
              <c:f>(main!$F$25,main!$F$29)</c:f>
              <c:numCache>
                <c:formatCode>0.00</c:formatCode>
                <c:ptCount val="2"/>
                <c:pt idx="0" formatCode="General">
                  <c:v>5.0</c:v>
                </c:pt>
                <c:pt idx="1">
                  <c:v>5.0</c:v>
                </c:pt>
              </c:numCache>
            </c:numRef>
          </c:xVal>
          <c:yVal>
            <c:numRef>
              <c:f>(main!$D$26,main!$D$26)</c:f>
              <c:numCache>
                <c:formatCode>General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yVal>
          <c:smooth val="1"/>
        </c:ser>
        <c:ser>
          <c:idx val="10"/>
          <c:order val="10"/>
          <c:tx>
            <c:v>v1f</c:v>
          </c:tx>
          <c:spPr>
            <a:ln w="76200" cmpd="sng">
              <a:solidFill>
                <a:srgbClr val="FF0000"/>
              </a:solidFill>
              <a:tailEnd type="triangle"/>
            </a:ln>
          </c:spPr>
          <c:marker>
            <c:symbol val="none"/>
          </c:marker>
          <c:xVal>
            <c:numRef>
              <c:f>(main!$E$25,main!$E$29)</c:f>
              <c:numCache>
                <c:formatCode>0.00</c:formatCode>
                <c:ptCount val="2"/>
                <c:pt idx="0" formatCode="General">
                  <c:v>17.0</c:v>
                </c:pt>
                <c:pt idx="1">
                  <c:v>17.0</c:v>
                </c:pt>
              </c:numCache>
            </c:numRef>
          </c:xVal>
          <c:yVal>
            <c:numRef>
              <c:f>(main!$D$26,main!$D$26)</c:f>
              <c:numCache>
                <c:formatCode>General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yVal>
          <c:smooth val="1"/>
        </c:ser>
        <c:ser>
          <c:idx val="11"/>
          <c:order val="11"/>
          <c:tx>
            <c:v>v2f</c:v>
          </c:tx>
          <c:spPr>
            <a:ln w="76200" cmpd="sng">
              <a:solidFill>
                <a:schemeClr val="tx1"/>
              </a:solidFill>
              <a:tailEnd type="triangle"/>
            </a:ln>
          </c:spPr>
          <c:marker>
            <c:symbol val="none"/>
          </c:marker>
          <c:xVal>
            <c:numRef>
              <c:f>(main!$G$25,main!$G$29)</c:f>
              <c:numCache>
                <c:formatCode>0.00</c:formatCode>
                <c:ptCount val="2"/>
                <c:pt idx="0" formatCode="General">
                  <c:v>22.0</c:v>
                </c:pt>
                <c:pt idx="1">
                  <c:v>25.0</c:v>
                </c:pt>
              </c:numCache>
            </c:numRef>
          </c:xVal>
          <c:yVal>
            <c:numRef>
              <c:f>(main!$D$26,main!$D$26)</c:f>
              <c:numCache>
                <c:formatCode>General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7361480"/>
        <c:axId val="2127364824"/>
      </c:scatterChart>
      <c:valAx>
        <c:axId val="2127361480"/>
        <c:scaling>
          <c:orientation val="minMax"/>
          <c:max val="25.0"/>
          <c:min val="0.0"/>
        </c:scaling>
        <c:delete val="1"/>
        <c:axPos val="b"/>
        <c:numFmt formatCode="0.00" sourceLinked="1"/>
        <c:majorTickMark val="out"/>
        <c:minorTickMark val="none"/>
        <c:tickLblPos val="nextTo"/>
        <c:crossAx val="2127364824"/>
        <c:crosses val="autoZero"/>
        <c:crossBetween val="midCat"/>
      </c:valAx>
      <c:valAx>
        <c:axId val="2127364824"/>
        <c:scaling>
          <c:orientation val="minMax"/>
          <c:max val="5.0"/>
          <c:min val="-5.0"/>
        </c:scaling>
        <c:delete val="1"/>
        <c:axPos val="l"/>
        <c:numFmt formatCode="0.00" sourceLinked="1"/>
        <c:majorTickMark val="out"/>
        <c:minorTickMark val="none"/>
        <c:tickLblPos val="nextTo"/>
        <c:crossAx val="2127361480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Inelastic Collision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0131078918009992"/>
          <c:y val="0.0230769230769231"/>
          <c:w val="0.972111270998723"/>
          <c:h val="0.9"/>
        </c:manualLayout>
      </c:layout>
      <c:scatterChart>
        <c:scatterStyle val="smoothMarker"/>
        <c:varyColors val="0"/>
        <c:ser>
          <c:idx val="0"/>
          <c:order val="2"/>
          <c:tx>
            <c:v>m1f+</c:v>
          </c:tx>
          <c:spPr>
            <a:ln w="762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main!$E$37:$E$46</c:f>
              <c:numCache>
                <c:formatCode>0.00</c:formatCode>
                <c:ptCount val="10"/>
                <c:pt idx="0">
                  <c:v>16.0</c:v>
                </c:pt>
                <c:pt idx="1">
                  <c:v>16.22222222222222</c:v>
                </c:pt>
                <c:pt idx="2">
                  <c:v>16.44444444444444</c:v>
                </c:pt>
                <c:pt idx="3">
                  <c:v>16.66666666666667</c:v>
                </c:pt>
                <c:pt idx="4">
                  <c:v>16.88888888888889</c:v>
                </c:pt>
                <c:pt idx="5">
                  <c:v>17.11111111111111</c:v>
                </c:pt>
                <c:pt idx="6">
                  <c:v>17.33333333333333</c:v>
                </c:pt>
                <c:pt idx="7">
                  <c:v>17.55555555555556</c:v>
                </c:pt>
                <c:pt idx="8">
                  <c:v>17.77777777777778</c:v>
                </c:pt>
                <c:pt idx="9">
                  <c:v>18.0</c:v>
                </c:pt>
              </c:numCache>
            </c:numRef>
          </c:xVal>
          <c:yVal>
            <c:numRef>
              <c:f>main!$F$37:$F$46</c:f>
              <c:numCache>
                <c:formatCode>0.00</c:formatCode>
                <c:ptCount val="10"/>
                <c:pt idx="0">
                  <c:v>0.0</c:v>
                </c:pt>
                <c:pt idx="1">
                  <c:v>0.628539361054709</c:v>
                </c:pt>
                <c:pt idx="2">
                  <c:v>0.831479419283098</c:v>
                </c:pt>
                <c:pt idx="3">
                  <c:v>0.942809041582063</c:v>
                </c:pt>
                <c:pt idx="4">
                  <c:v>0.993807989999906</c:v>
                </c:pt>
                <c:pt idx="5">
                  <c:v>0.993807989999906</c:v>
                </c:pt>
                <c:pt idx="6">
                  <c:v>0.942809041582063</c:v>
                </c:pt>
                <c:pt idx="7">
                  <c:v>0.831479419283098</c:v>
                </c:pt>
                <c:pt idx="8">
                  <c:v>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3"/>
          <c:order val="3"/>
          <c:tx>
            <c:v>m1f-</c:v>
          </c:tx>
          <c:spPr>
            <a:ln w="762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main!$E$37:$E$46</c:f>
              <c:numCache>
                <c:formatCode>0.00</c:formatCode>
                <c:ptCount val="10"/>
                <c:pt idx="0">
                  <c:v>16.0</c:v>
                </c:pt>
                <c:pt idx="1">
                  <c:v>16.22222222222222</c:v>
                </c:pt>
                <c:pt idx="2">
                  <c:v>16.44444444444444</c:v>
                </c:pt>
                <c:pt idx="3">
                  <c:v>16.66666666666667</c:v>
                </c:pt>
                <c:pt idx="4">
                  <c:v>16.88888888888889</c:v>
                </c:pt>
                <c:pt idx="5">
                  <c:v>17.11111111111111</c:v>
                </c:pt>
                <c:pt idx="6">
                  <c:v>17.33333333333333</c:v>
                </c:pt>
                <c:pt idx="7">
                  <c:v>17.55555555555556</c:v>
                </c:pt>
                <c:pt idx="8">
                  <c:v>17.77777777777778</c:v>
                </c:pt>
                <c:pt idx="9">
                  <c:v>18.0</c:v>
                </c:pt>
              </c:numCache>
            </c:numRef>
          </c:xVal>
          <c:yVal>
            <c:numRef>
              <c:f>main!$G$37:$G$46</c:f>
              <c:numCache>
                <c:formatCode>0.00</c:formatCode>
                <c:ptCount val="10"/>
                <c:pt idx="0">
                  <c:v>0.0</c:v>
                </c:pt>
                <c:pt idx="1">
                  <c:v>-0.628539361054709</c:v>
                </c:pt>
                <c:pt idx="2">
                  <c:v>-0.831479419283098</c:v>
                </c:pt>
                <c:pt idx="3">
                  <c:v>-0.942809041582063</c:v>
                </c:pt>
                <c:pt idx="4">
                  <c:v>-0.993807989999906</c:v>
                </c:pt>
                <c:pt idx="5">
                  <c:v>-0.993807989999906</c:v>
                </c:pt>
                <c:pt idx="6">
                  <c:v>-0.942809041582063</c:v>
                </c:pt>
                <c:pt idx="7">
                  <c:v>-0.831479419283098</c:v>
                </c:pt>
                <c:pt idx="8">
                  <c:v>-0.628539361054709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4"/>
          <c:order val="4"/>
          <c:tx>
            <c:v>m2o+</c:v>
          </c:tx>
          <c:spPr>
            <a:ln w="762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main!$I$37:$I$46</c:f>
              <c:numCache>
                <c:formatCode>0.00</c:formatCode>
                <c:ptCount val="10"/>
                <c:pt idx="0">
                  <c:v>4.0</c:v>
                </c:pt>
                <c:pt idx="1">
                  <c:v>4.222222222222222</c:v>
                </c:pt>
                <c:pt idx="2">
                  <c:v>4.444444444444444</c:v>
                </c:pt>
                <c:pt idx="3">
                  <c:v>4.666666666666667</c:v>
                </c:pt>
                <c:pt idx="4">
                  <c:v>4.888888888888889</c:v>
                </c:pt>
                <c:pt idx="5">
                  <c:v>5.111111111111111</c:v>
                </c:pt>
                <c:pt idx="6">
                  <c:v>5.333333333333332</c:v>
                </c:pt>
                <c:pt idx="7">
                  <c:v>5.555555555555555</c:v>
                </c:pt>
                <c:pt idx="8">
                  <c:v>5.777777777777778</c:v>
                </c:pt>
                <c:pt idx="9">
                  <c:v>6.0</c:v>
                </c:pt>
              </c:numCache>
            </c:numRef>
          </c:xVal>
          <c:yVal>
            <c:numRef>
              <c:f>main!$K$37:$K$46</c:f>
              <c:numCache>
                <c:formatCode>0.00</c:formatCode>
                <c:ptCount val="10"/>
                <c:pt idx="0">
                  <c:v>0.0</c:v>
                </c:pt>
                <c:pt idx="1">
                  <c:v>0.628539361054709</c:v>
                </c:pt>
                <c:pt idx="2">
                  <c:v>0.831479419283098</c:v>
                </c:pt>
                <c:pt idx="3">
                  <c:v>0.942809041582063</c:v>
                </c:pt>
                <c:pt idx="4">
                  <c:v>0.993807989999907</c:v>
                </c:pt>
                <c:pt idx="5">
                  <c:v>0.993807989999907</c:v>
                </c:pt>
                <c:pt idx="6">
                  <c:v>0.942809041582063</c:v>
                </c:pt>
                <c:pt idx="7">
                  <c:v>0.831479419283098</c:v>
                </c:pt>
                <c:pt idx="8">
                  <c:v>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5"/>
          <c:order val="5"/>
          <c:tx>
            <c:v>m2o-</c:v>
          </c:tx>
          <c:spPr>
            <a:ln w="762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main!$I$37:$I$46</c:f>
              <c:numCache>
                <c:formatCode>0.00</c:formatCode>
                <c:ptCount val="10"/>
                <c:pt idx="0">
                  <c:v>4.0</c:v>
                </c:pt>
                <c:pt idx="1">
                  <c:v>4.222222222222222</c:v>
                </c:pt>
                <c:pt idx="2">
                  <c:v>4.444444444444444</c:v>
                </c:pt>
                <c:pt idx="3">
                  <c:v>4.666666666666667</c:v>
                </c:pt>
                <c:pt idx="4">
                  <c:v>4.888888888888889</c:v>
                </c:pt>
                <c:pt idx="5">
                  <c:v>5.111111111111111</c:v>
                </c:pt>
                <c:pt idx="6">
                  <c:v>5.333333333333332</c:v>
                </c:pt>
                <c:pt idx="7">
                  <c:v>5.555555555555555</c:v>
                </c:pt>
                <c:pt idx="8">
                  <c:v>5.777777777777778</c:v>
                </c:pt>
                <c:pt idx="9">
                  <c:v>6.0</c:v>
                </c:pt>
              </c:numCache>
            </c:numRef>
          </c:xVal>
          <c:yVal>
            <c:numRef>
              <c:f>main!$L$37:$L$46</c:f>
              <c:numCache>
                <c:formatCode>0.00</c:formatCode>
                <c:ptCount val="10"/>
                <c:pt idx="0">
                  <c:v>0.0</c:v>
                </c:pt>
                <c:pt idx="1">
                  <c:v>-0.628539361054709</c:v>
                </c:pt>
                <c:pt idx="2">
                  <c:v>-0.831479419283098</c:v>
                </c:pt>
                <c:pt idx="3">
                  <c:v>-0.942809041582063</c:v>
                </c:pt>
                <c:pt idx="4">
                  <c:v>-0.993807989999907</c:v>
                </c:pt>
                <c:pt idx="5">
                  <c:v>-0.993807989999907</c:v>
                </c:pt>
                <c:pt idx="6">
                  <c:v>-0.942809041582063</c:v>
                </c:pt>
                <c:pt idx="7">
                  <c:v>-0.831479419283098</c:v>
                </c:pt>
                <c:pt idx="8">
                  <c:v>-0.628539361054709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6"/>
          <c:order val="6"/>
          <c:tx>
            <c:v>m2f+</c:v>
          </c:tx>
          <c:spPr>
            <a:ln w="762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main!$J$37:$J$46</c:f>
              <c:numCache>
                <c:formatCode>0.00</c:formatCode>
                <c:ptCount val="10"/>
                <c:pt idx="0">
                  <c:v>21.0</c:v>
                </c:pt>
                <c:pt idx="1">
                  <c:v>21.22222222222222</c:v>
                </c:pt>
                <c:pt idx="2">
                  <c:v>21.44444444444444</c:v>
                </c:pt>
                <c:pt idx="3">
                  <c:v>21.66666666666667</c:v>
                </c:pt>
                <c:pt idx="4">
                  <c:v>21.88888888888889</c:v>
                </c:pt>
                <c:pt idx="5">
                  <c:v>22.11111111111111</c:v>
                </c:pt>
                <c:pt idx="6">
                  <c:v>22.33333333333333</c:v>
                </c:pt>
                <c:pt idx="7">
                  <c:v>22.55555555555556</c:v>
                </c:pt>
                <c:pt idx="8">
                  <c:v>22.77777777777778</c:v>
                </c:pt>
                <c:pt idx="9">
                  <c:v>23.0</c:v>
                </c:pt>
              </c:numCache>
            </c:numRef>
          </c:xVal>
          <c:yVal>
            <c:numRef>
              <c:f>main!$K$37:$K$46</c:f>
              <c:numCache>
                <c:formatCode>0.00</c:formatCode>
                <c:ptCount val="10"/>
                <c:pt idx="0">
                  <c:v>0.0</c:v>
                </c:pt>
                <c:pt idx="1">
                  <c:v>0.628539361054709</c:v>
                </c:pt>
                <c:pt idx="2">
                  <c:v>0.831479419283098</c:v>
                </c:pt>
                <c:pt idx="3">
                  <c:v>0.942809041582063</c:v>
                </c:pt>
                <c:pt idx="4">
                  <c:v>0.993807989999907</c:v>
                </c:pt>
                <c:pt idx="5">
                  <c:v>0.993807989999907</c:v>
                </c:pt>
                <c:pt idx="6">
                  <c:v>0.942809041582063</c:v>
                </c:pt>
                <c:pt idx="7">
                  <c:v>0.831479419283098</c:v>
                </c:pt>
                <c:pt idx="8">
                  <c:v>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7"/>
          <c:order val="7"/>
          <c:tx>
            <c:v>m2f-</c:v>
          </c:tx>
          <c:spPr>
            <a:ln w="76200" cmpd="sng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main!$J$37:$J$46</c:f>
              <c:numCache>
                <c:formatCode>0.00</c:formatCode>
                <c:ptCount val="10"/>
                <c:pt idx="0">
                  <c:v>21.0</c:v>
                </c:pt>
                <c:pt idx="1">
                  <c:v>21.22222222222222</c:v>
                </c:pt>
                <c:pt idx="2">
                  <c:v>21.44444444444444</c:v>
                </c:pt>
                <c:pt idx="3">
                  <c:v>21.66666666666667</c:v>
                </c:pt>
                <c:pt idx="4">
                  <c:v>21.88888888888889</c:v>
                </c:pt>
                <c:pt idx="5">
                  <c:v>22.11111111111111</c:v>
                </c:pt>
                <c:pt idx="6">
                  <c:v>22.33333333333333</c:v>
                </c:pt>
                <c:pt idx="7">
                  <c:v>22.55555555555556</c:v>
                </c:pt>
                <c:pt idx="8">
                  <c:v>22.77777777777778</c:v>
                </c:pt>
                <c:pt idx="9">
                  <c:v>23.0</c:v>
                </c:pt>
              </c:numCache>
            </c:numRef>
          </c:xVal>
          <c:yVal>
            <c:numRef>
              <c:f>main!$L$37:$L$46</c:f>
              <c:numCache>
                <c:formatCode>0.00</c:formatCode>
                <c:ptCount val="10"/>
                <c:pt idx="0">
                  <c:v>0.0</c:v>
                </c:pt>
                <c:pt idx="1">
                  <c:v>-0.628539361054709</c:v>
                </c:pt>
                <c:pt idx="2">
                  <c:v>-0.831479419283098</c:v>
                </c:pt>
                <c:pt idx="3">
                  <c:v>-0.942809041582063</c:v>
                </c:pt>
                <c:pt idx="4">
                  <c:v>-0.993807989999907</c:v>
                </c:pt>
                <c:pt idx="5">
                  <c:v>-0.993807989999907</c:v>
                </c:pt>
                <c:pt idx="6">
                  <c:v>-0.942809041582063</c:v>
                </c:pt>
                <c:pt idx="7">
                  <c:v>-0.831479419283098</c:v>
                </c:pt>
                <c:pt idx="8">
                  <c:v>-0.628539361054709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1"/>
          <c:order val="0"/>
          <c:tx>
            <c:v>m1o+</c:v>
          </c:tx>
          <c:spPr>
            <a:ln w="762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main!$D$37:$D$46</c:f>
              <c:numCache>
                <c:formatCode>0.00</c:formatCode>
                <c:ptCount val="10"/>
                <c:pt idx="0">
                  <c:v>0.0</c:v>
                </c:pt>
                <c:pt idx="1">
                  <c:v>0.222222222222222</c:v>
                </c:pt>
                <c:pt idx="2">
                  <c:v>0.444444444444444</c:v>
                </c:pt>
                <c:pt idx="3">
                  <c:v>0.666666666666667</c:v>
                </c:pt>
                <c:pt idx="4">
                  <c:v>0.888888888888889</c:v>
                </c:pt>
                <c:pt idx="5">
                  <c:v>1.111111111111111</c:v>
                </c:pt>
                <c:pt idx="6">
                  <c:v>1.333333333333333</c:v>
                </c:pt>
                <c:pt idx="7">
                  <c:v>1.555555555555556</c:v>
                </c:pt>
                <c:pt idx="8">
                  <c:v>1.777777777777778</c:v>
                </c:pt>
                <c:pt idx="9">
                  <c:v>2.0</c:v>
                </c:pt>
              </c:numCache>
            </c:numRef>
          </c:xVal>
          <c:yVal>
            <c:numRef>
              <c:f>main!$F$37:$F$46</c:f>
              <c:numCache>
                <c:formatCode>0.00</c:formatCode>
                <c:ptCount val="10"/>
                <c:pt idx="0">
                  <c:v>0.0</c:v>
                </c:pt>
                <c:pt idx="1">
                  <c:v>0.628539361054709</c:v>
                </c:pt>
                <c:pt idx="2">
                  <c:v>0.831479419283098</c:v>
                </c:pt>
                <c:pt idx="3">
                  <c:v>0.942809041582063</c:v>
                </c:pt>
                <c:pt idx="4">
                  <c:v>0.993807989999906</c:v>
                </c:pt>
                <c:pt idx="5">
                  <c:v>0.993807989999906</c:v>
                </c:pt>
                <c:pt idx="6">
                  <c:v>0.942809041582063</c:v>
                </c:pt>
                <c:pt idx="7">
                  <c:v>0.831479419283098</c:v>
                </c:pt>
                <c:pt idx="8">
                  <c:v>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2"/>
          <c:order val="1"/>
          <c:tx>
            <c:v>m1o-</c:v>
          </c:tx>
          <c:spPr>
            <a:ln w="762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main!$D$37:$D$46</c:f>
              <c:numCache>
                <c:formatCode>0.00</c:formatCode>
                <c:ptCount val="10"/>
                <c:pt idx="0">
                  <c:v>0.0</c:v>
                </c:pt>
                <c:pt idx="1">
                  <c:v>0.222222222222222</c:v>
                </c:pt>
                <c:pt idx="2">
                  <c:v>0.444444444444444</c:v>
                </c:pt>
                <c:pt idx="3">
                  <c:v>0.666666666666667</c:v>
                </c:pt>
                <c:pt idx="4">
                  <c:v>0.888888888888889</c:v>
                </c:pt>
                <c:pt idx="5">
                  <c:v>1.111111111111111</c:v>
                </c:pt>
                <c:pt idx="6">
                  <c:v>1.333333333333333</c:v>
                </c:pt>
                <c:pt idx="7">
                  <c:v>1.555555555555556</c:v>
                </c:pt>
                <c:pt idx="8">
                  <c:v>1.777777777777778</c:v>
                </c:pt>
                <c:pt idx="9">
                  <c:v>2.0</c:v>
                </c:pt>
              </c:numCache>
            </c:numRef>
          </c:xVal>
          <c:yVal>
            <c:numRef>
              <c:f>main!$G$37:$G$46</c:f>
              <c:numCache>
                <c:formatCode>0.00</c:formatCode>
                <c:ptCount val="10"/>
                <c:pt idx="0">
                  <c:v>0.0</c:v>
                </c:pt>
                <c:pt idx="1">
                  <c:v>-0.628539361054709</c:v>
                </c:pt>
                <c:pt idx="2">
                  <c:v>-0.831479419283098</c:v>
                </c:pt>
                <c:pt idx="3">
                  <c:v>-0.942809041582063</c:v>
                </c:pt>
                <c:pt idx="4">
                  <c:v>-0.993807989999906</c:v>
                </c:pt>
                <c:pt idx="5">
                  <c:v>-0.993807989999906</c:v>
                </c:pt>
                <c:pt idx="6">
                  <c:v>-0.942809041582063</c:v>
                </c:pt>
                <c:pt idx="7">
                  <c:v>-0.831479419283098</c:v>
                </c:pt>
                <c:pt idx="8">
                  <c:v>-0.628539361054709</c:v>
                </c:pt>
                <c:pt idx="9">
                  <c:v>0.0</c:v>
                </c:pt>
              </c:numCache>
            </c:numRef>
          </c:yVal>
          <c:smooth val="1"/>
        </c:ser>
        <c:ser>
          <c:idx val="8"/>
          <c:order val="8"/>
          <c:tx>
            <c:v>v1o</c:v>
          </c:tx>
          <c:spPr>
            <a:ln w="76200" cmpd="sng">
              <a:solidFill>
                <a:srgbClr val="FF0000"/>
              </a:solidFill>
              <a:tailEnd type="triangle"/>
            </a:ln>
          </c:spPr>
          <c:marker>
            <c:symbol val="none"/>
          </c:marker>
          <c:xVal>
            <c:numRef>
              <c:f>(main!$D$25,main!$D$29)</c:f>
              <c:numCache>
                <c:formatCode>0.00</c:formatCode>
                <c:ptCount val="2"/>
                <c:pt idx="0" formatCode="General">
                  <c:v>1.0</c:v>
                </c:pt>
                <c:pt idx="1">
                  <c:v>4.0</c:v>
                </c:pt>
              </c:numCache>
            </c:numRef>
          </c:xVal>
          <c:yVal>
            <c:numRef>
              <c:f>(main!$D$26,main!$D$26)</c:f>
              <c:numCache>
                <c:formatCode>General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yVal>
          <c:smooth val="1"/>
        </c:ser>
        <c:ser>
          <c:idx val="9"/>
          <c:order val="9"/>
          <c:tx>
            <c:v>v2o</c:v>
          </c:tx>
          <c:spPr>
            <a:ln w="76200" cmpd="sng">
              <a:solidFill>
                <a:schemeClr val="tx1"/>
              </a:solidFill>
              <a:tailEnd type="triangle"/>
            </a:ln>
          </c:spPr>
          <c:marker>
            <c:symbol val="none"/>
          </c:marker>
          <c:xVal>
            <c:numRef>
              <c:f>(main!$F$25,main!$F$29)</c:f>
              <c:numCache>
                <c:formatCode>0.00</c:formatCode>
                <c:ptCount val="2"/>
                <c:pt idx="0" formatCode="General">
                  <c:v>5.0</c:v>
                </c:pt>
                <c:pt idx="1">
                  <c:v>5.0</c:v>
                </c:pt>
              </c:numCache>
            </c:numRef>
          </c:xVal>
          <c:yVal>
            <c:numRef>
              <c:f>(main!$D$26,main!$D$26)</c:f>
              <c:numCache>
                <c:formatCode>General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yVal>
          <c:smooth val="1"/>
        </c:ser>
        <c:ser>
          <c:idx val="10"/>
          <c:order val="10"/>
          <c:tx>
            <c:v>v1f</c:v>
          </c:tx>
          <c:spPr>
            <a:ln w="76200" cmpd="sng">
              <a:solidFill>
                <a:srgbClr val="FF0000"/>
              </a:solidFill>
              <a:tailEnd type="triangle"/>
            </a:ln>
          </c:spPr>
          <c:marker>
            <c:symbol val="none"/>
          </c:marker>
          <c:xVal>
            <c:numRef>
              <c:f>(main!$E$25,main!$E$30)</c:f>
              <c:numCache>
                <c:formatCode>0.00</c:formatCode>
                <c:ptCount val="2"/>
                <c:pt idx="0" formatCode="General">
                  <c:v>17.0</c:v>
                </c:pt>
                <c:pt idx="1">
                  <c:v>18.5</c:v>
                </c:pt>
              </c:numCache>
            </c:numRef>
          </c:xVal>
          <c:yVal>
            <c:numRef>
              <c:f>(main!$D$26,main!$D$26)</c:f>
              <c:numCache>
                <c:formatCode>General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yVal>
          <c:smooth val="1"/>
        </c:ser>
        <c:ser>
          <c:idx val="11"/>
          <c:order val="11"/>
          <c:tx>
            <c:v>v2f</c:v>
          </c:tx>
          <c:spPr>
            <a:ln w="76200" cmpd="sng">
              <a:solidFill>
                <a:schemeClr val="tx1"/>
              </a:solidFill>
              <a:tailEnd type="triangle"/>
            </a:ln>
          </c:spPr>
          <c:marker>
            <c:symbol val="none"/>
          </c:marker>
          <c:xVal>
            <c:numRef>
              <c:f>(main!$G$25,main!$G$30)</c:f>
              <c:numCache>
                <c:formatCode>0.00</c:formatCode>
                <c:ptCount val="2"/>
                <c:pt idx="0" formatCode="General">
                  <c:v>22.0</c:v>
                </c:pt>
                <c:pt idx="1">
                  <c:v>23.5</c:v>
                </c:pt>
              </c:numCache>
            </c:numRef>
          </c:xVal>
          <c:yVal>
            <c:numRef>
              <c:f>(main!$D$26,main!$D$26)</c:f>
              <c:numCache>
                <c:formatCode>General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5629672"/>
        <c:axId val="2095906696"/>
      </c:scatterChart>
      <c:valAx>
        <c:axId val="2095629672"/>
        <c:scaling>
          <c:orientation val="minMax"/>
          <c:max val="25.0"/>
          <c:min val="0.0"/>
        </c:scaling>
        <c:delete val="1"/>
        <c:axPos val="b"/>
        <c:numFmt formatCode="0.00" sourceLinked="1"/>
        <c:majorTickMark val="out"/>
        <c:minorTickMark val="none"/>
        <c:tickLblPos val="nextTo"/>
        <c:crossAx val="2095906696"/>
        <c:crosses val="autoZero"/>
        <c:crossBetween val="midCat"/>
      </c:valAx>
      <c:valAx>
        <c:axId val="2095906696"/>
        <c:scaling>
          <c:orientation val="minMax"/>
          <c:max val="5.0"/>
          <c:min val="-5.0"/>
        </c:scaling>
        <c:delete val="1"/>
        <c:axPos val="l"/>
        <c:numFmt formatCode="0.00" sourceLinked="1"/>
        <c:majorTickMark val="out"/>
        <c:minorTickMark val="none"/>
        <c:tickLblPos val="nextTo"/>
        <c:crossAx val="209562967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</xdr:colOff>
      <xdr:row>1</xdr:row>
      <xdr:rowOff>12700</xdr:rowOff>
    </xdr:from>
    <xdr:to>
      <xdr:col>18</xdr:col>
      <xdr:colOff>254000</xdr:colOff>
      <xdr:row>8</xdr:row>
      <xdr:rowOff>177800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12700</xdr:colOff>
      <xdr:row>8</xdr:row>
      <xdr:rowOff>177800</xdr:rowOff>
    </xdr:from>
    <xdr:to>
      <xdr:col>18</xdr:col>
      <xdr:colOff>254000</xdr:colOff>
      <xdr:row>16</xdr:row>
      <xdr:rowOff>177800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baseColWidth="10" defaultRowHeight="15" x14ac:dyDescent="0"/>
  <cols>
    <col min="1" max="3" width="2.83203125" customWidth="1"/>
    <col min="4" max="19" width="6.5" customWidth="1"/>
  </cols>
  <sheetData>
    <row r="1" spans="1:6">
      <c r="A1" t="s">
        <v>22</v>
      </c>
    </row>
    <row r="3" spans="1:6">
      <c r="B3" t="s">
        <v>6</v>
      </c>
    </row>
    <row r="4" spans="1:6">
      <c r="C4" t="s">
        <v>0</v>
      </c>
      <c r="E4">
        <v>1</v>
      </c>
      <c r="F4" t="s">
        <v>15</v>
      </c>
    </row>
    <row r="5" spans="1:6">
      <c r="C5" t="s">
        <v>1</v>
      </c>
      <c r="E5">
        <v>1</v>
      </c>
      <c r="F5" t="s">
        <v>15</v>
      </c>
    </row>
    <row r="6" spans="1:6">
      <c r="C6" s="7" t="s">
        <v>2</v>
      </c>
      <c r="D6" s="7"/>
      <c r="E6" s="7">
        <v>1</v>
      </c>
      <c r="F6" s="7" t="s">
        <v>14</v>
      </c>
    </row>
    <row r="7" spans="1:6">
      <c r="C7" s="7" t="s">
        <v>3</v>
      </c>
      <c r="D7" s="7"/>
      <c r="E7" s="7">
        <v>0</v>
      </c>
      <c r="F7" s="7" t="s">
        <v>14</v>
      </c>
    </row>
    <row r="8" spans="1:6">
      <c r="C8" t="s">
        <v>11</v>
      </c>
      <c r="E8">
        <v>1</v>
      </c>
    </row>
    <row r="10" spans="1:6">
      <c r="B10" t="s">
        <v>9</v>
      </c>
    </row>
    <row r="11" spans="1:6">
      <c r="C11" t="s">
        <v>8</v>
      </c>
      <c r="E11" s="1">
        <f>($E$4^2*$E$5*($E$6-$E$7)^2)/($E$4+$E$5)</f>
        <v>0.5</v>
      </c>
      <c r="F11" t="s">
        <v>10</v>
      </c>
    </row>
    <row r="12" spans="1:6">
      <c r="C12" t="s">
        <v>12</v>
      </c>
      <c r="E12">
        <f>$E$8*$E$11</f>
        <v>0.5</v>
      </c>
      <c r="F12" t="s">
        <v>10</v>
      </c>
    </row>
    <row r="14" spans="1:6">
      <c r="B14" t="s">
        <v>7</v>
      </c>
    </row>
    <row r="15" spans="1:6">
      <c r="C15" t="s">
        <v>13</v>
      </c>
    </row>
    <row r="16" spans="1:6">
      <c r="D16" s="7" t="s">
        <v>4</v>
      </c>
      <c r="E16" s="9">
        <f>($E$6*($E$4-$E$5)+2*$E$5*$E$7)/($E$4+$E$5)</f>
        <v>0</v>
      </c>
      <c r="F16" s="7" t="s">
        <v>14</v>
      </c>
    </row>
    <row r="17" spans="2:14">
      <c r="D17" s="7" t="s">
        <v>5</v>
      </c>
      <c r="E17" s="9">
        <f>($E$7*($E$5-$E$4)+2*$E$4*$E$6)/($E$4+$E$5)</f>
        <v>1</v>
      </c>
      <c r="F17" s="7" t="s">
        <v>14</v>
      </c>
    </row>
    <row r="19" spans="2:14">
      <c r="C19" t="s">
        <v>16</v>
      </c>
    </row>
    <row r="20" spans="2:14">
      <c r="D20" s="7" t="s">
        <v>4</v>
      </c>
      <c r="E20" s="8">
        <f>$E$7+$E$21-$E$6-$E$12/($E$5*($E$7-$E$21))</f>
        <v>0.5</v>
      </c>
      <c r="F20" s="3" t="s">
        <v>17</v>
      </c>
      <c r="G20" s="2">
        <f>$E$7+$G$21-$E$6-$E$12/($E$5*($E$7-$G$21))</f>
        <v>0.5</v>
      </c>
      <c r="H20" s="7" t="s">
        <v>14</v>
      </c>
    </row>
    <row r="21" spans="2:14">
      <c r="D21" s="7" t="s">
        <v>5</v>
      </c>
      <c r="E21" s="8">
        <f>(($E$5^2*$E$7+$E$4*$E$5*$E$6)+SQRT($E$4^2*$E$5^2*($E$6-$E$7)^2-$E$12*($E$5^2+$E$4*$E$5)))/($E$5^2+$E$4*$E$5)</f>
        <v>0.5</v>
      </c>
      <c r="F21" s="3" t="s">
        <v>17</v>
      </c>
      <c r="G21" s="2">
        <f>(($E$5^2*$E$7+$E$4*$E$5*$E$6)-SQRT($E$4^2*$E$5^2*($E$6-$E$7)^2-$E$12*($E$5^2+$E$4*$E$5)))/($E$5^2+$E$4*$E$5)</f>
        <v>0.5</v>
      </c>
      <c r="H21" s="7" t="s">
        <v>14</v>
      </c>
    </row>
    <row r="23" spans="2:14">
      <c r="B23" t="s">
        <v>18</v>
      </c>
    </row>
    <row r="24" spans="2:14">
      <c r="D24" s="3" t="s">
        <v>24</v>
      </c>
      <c r="E24" s="3" t="s">
        <v>25</v>
      </c>
      <c r="F24" s="3" t="s">
        <v>26</v>
      </c>
      <c r="G24" s="3" t="s">
        <v>27</v>
      </c>
    </row>
    <row r="25" spans="2:14">
      <c r="C25" t="s">
        <v>23</v>
      </c>
      <c r="D25" s="3">
        <v>1</v>
      </c>
      <c r="E25" s="3">
        <v>17</v>
      </c>
      <c r="F25" s="4">
        <v>5</v>
      </c>
      <c r="G25" s="3">
        <v>22</v>
      </c>
    </row>
    <row r="26" spans="2:14">
      <c r="C26" t="s">
        <v>21</v>
      </c>
      <c r="D26" s="10">
        <v>0</v>
      </c>
      <c r="E26" s="10"/>
      <c r="F26" s="10"/>
      <c r="G26" s="10"/>
    </row>
    <row r="27" spans="2:14">
      <c r="C27" t="s">
        <v>28</v>
      </c>
      <c r="D27" s="11">
        <f>SQRT($E$4)</f>
        <v>1</v>
      </c>
      <c r="E27" s="11"/>
      <c r="F27" s="11">
        <f>SQRT($E$5)</f>
        <v>1</v>
      </c>
      <c r="G27" s="11"/>
    </row>
    <row r="28" spans="2:14">
      <c r="C28" s="6" t="s">
        <v>35</v>
      </c>
      <c r="D28" s="6"/>
      <c r="E28" s="6"/>
      <c r="F28" s="6">
        <v>3</v>
      </c>
    </row>
    <row r="29" spans="2:14">
      <c r="C29" t="s">
        <v>34</v>
      </c>
      <c r="D29" s="2">
        <f>$D$25+$F$28*$E$6</f>
        <v>4</v>
      </c>
      <c r="E29" s="2">
        <f>$E$25+$F$28*$E$16</f>
        <v>17</v>
      </c>
      <c r="F29" s="2">
        <f>$F$25+$F$28*$E$7</f>
        <v>5</v>
      </c>
      <c r="G29" s="2">
        <f>$G$25+$F$28*$E$17</f>
        <v>25</v>
      </c>
      <c r="H29" t="s">
        <v>33</v>
      </c>
      <c r="K29" s="6"/>
      <c r="L29" s="6"/>
      <c r="M29" s="6"/>
      <c r="N29" s="6"/>
    </row>
    <row r="30" spans="2:14">
      <c r="C30" t="s">
        <v>34</v>
      </c>
      <c r="D30" s="2">
        <f>$D$25+$F$28*$E$6</f>
        <v>4</v>
      </c>
      <c r="E30" s="2">
        <f>$E$25+$F$28*$E$20</f>
        <v>18.5</v>
      </c>
      <c r="F30" s="2">
        <f>$F$25+$F$28*$E$7</f>
        <v>5</v>
      </c>
      <c r="G30" s="2">
        <f>$G$25+$F$28*$E$21</f>
        <v>23.5</v>
      </c>
      <c r="H30" t="s">
        <v>33</v>
      </c>
    </row>
    <row r="34" spans="2:12">
      <c r="B34" t="s">
        <v>29</v>
      </c>
    </row>
    <row r="35" spans="2:12">
      <c r="D35" t="s">
        <v>0</v>
      </c>
      <c r="I35" t="s">
        <v>1</v>
      </c>
    </row>
    <row r="36" spans="2:12">
      <c r="C36" s="3" t="s">
        <v>30</v>
      </c>
      <c r="D36" s="3" t="s">
        <v>19</v>
      </c>
      <c r="E36" s="3" t="s">
        <v>20</v>
      </c>
      <c r="F36" s="3" t="s">
        <v>31</v>
      </c>
      <c r="G36" s="3" t="s">
        <v>32</v>
      </c>
      <c r="I36" s="3" t="s">
        <v>19</v>
      </c>
      <c r="J36" s="5" t="s">
        <v>20</v>
      </c>
      <c r="K36" s="3" t="s">
        <v>31</v>
      </c>
      <c r="L36" s="3" t="s">
        <v>32</v>
      </c>
    </row>
    <row r="37" spans="2:12">
      <c r="C37" s="3">
        <v>1</v>
      </c>
      <c r="D37" s="2">
        <f>($D$25-$D$27)+($C37-1)*2*$D$27/9</f>
        <v>0</v>
      </c>
      <c r="E37" s="2">
        <f>($E$25-$D$27)+($C37-1)*2*$D$27/9</f>
        <v>16</v>
      </c>
      <c r="F37" s="2">
        <f>SQRT($D$27^2-($D37-$D$25)^2)+$D$26</f>
        <v>0</v>
      </c>
      <c r="G37" s="2">
        <f>-SQRT($D$27^2-($D37-$D$25)^2)+$D$26</f>
        <v>0</v>
      </c>
      <c r="I37" s="2">
        <f>($F$25-$F$27)+($C37-1)*2*$F$27/9</f>
        <v>4</v>
      </c>
      <c r="J37" s="2">
        <f>($G$25-$F$27)+($C37-1)*2*$F$27/9</f>
        <v>21</v>
      </c>
      <c r="K37" s="2">
        <f>SQRT($F$27^2-($I37-$F$25)^2)+$D$26</f>
        <v>0</v>
      </c>
      <c r="L37" s="2">
        <f>-SQRT($F$27^2-($I37-$F$25)^2)+$D$26</f>
        <v>0</v>
      </c>
    </row>
    <row r="38" spans="2:12">
      <c r="C38" s="3">
        <v>2</v>
      </c>
      <c r="D38" s="2">
        <f t="shared" ref="D38:D46" si="0">($D$25-$D$27)+($C38-1)*2*$D$27/9</f>
        <v>0.22222222222222221</v>
      </c>
      <c r="E38" s="2">
        <f t="shared" ref="E38:E46" si="1">($E$25-$D$27)+($C38-1)*2*$D$27/9</f>
        <v>16.222222222222221</v>
      </c>
      <c r="F38" s="2">
        <f t="shared" ref="F38:F46" si="2">SQRT($D$27^2-($D38-$D$25)^2)+$D$26</f>
        <v>0.62853936105470887</v>
      </c>
      <c r="G38" s="2">
        <f t="shared" ref="G38:G46" si="3">-SQRT($D$27^2-($D38-$D$25)^2)+$D$26</f>
        <v>-0.62853936105470887</v>
      </c>
      <c r="I38" s="2">
        <f t="shared" ref="I38:I46" si="4">($F$25-$F$27)+($C38-1)*2*$F$27/9</f>
        <v>4.2222222222222223</v>
      </c>
      <c r="J38" s="2">
        <f t="shared" ref="J38:J46" si="5">($G$25-$F$27)+($C38-1)*2*$F$27/9</f>
        <v>21.222222222222221</v>
      </c>
      <c r="K38" s="2">
        <f t="shared" ref="K38:K46" si="6">SQRT($F$27^2-($I38-$F$25)^2)+$D$26</f>
        <v>0.62853936105470909</v>
      </c>
      <c r="L38" s="2">
        <f t="shared" ref="L38:L46" si="7">-SQRT($F$27^2-($I38-$F$25)^2)+$D$26</f>
        <v>-0.62853936105470909</v>
      </c>
    </row>
    <row r="39" spans="2:12">
      <c r="C39" s="3">
        <v>3</v>
      </c>
      <c r="D39" s="2">
        <f t="shared" si="0"/>
        <v>0.44444444444444442</v>
      </c>
      <c r="E39" s="2">
        <f t="shared" si="1"/>
        <v>16.444444444444443</v>
      </c>
      <c r="F39" s="2">
        <f t="shared" si="2"/>
        <v>0.8314794192830981</v>
      </c>
      <c r="G39" s="2">
        <f t="shared" si="3"/>
        <v>-0.8314794192830981</v>
      </c>
      <c r="I39" s="2">
        <f t="shared" si="4"/>
        <v>4.4444444444444446</v>
      </c>
      <c r="J39" s="2">
        <f t="shared" si="5"/>
        <v>21.444444444444443</v>
      </c>
      <c r="K39" s="2">
        <f t="shared" si="6"/>
        <v>0.83147941928309821</v>
      </c>
      <c r="L39" s="2">
        <f t="shared" si="7"/>
        <v>-0.83147941928309821</v>
      </c>
    </row>
    <row r="40" spans="2:12">
      <c r="C40" s="3">
        <v>4</v>
      </c>
      <c r="D40" s="2">
        <f t="shared" si="0"/>
        <v>0.66666666666666663</v>
      </c>
      <c r="E40" s="2">
        <f t="shared" si="1"/>
        <v>16.666666666666668</v>
      </c>
      <c r="F40" s="2">
        <f t="shared" si="2"/>
        <v>0.94280904158206336</v>
      </c>
      <c r="G40" s="2">
        <f t="shared" si="3"/>
        <v>-0.94280904158206336</v>
      </c>
      <c r="I40" s="2">
        <f t="shared" si="4"/>
        <v>4.666666666666667</v>
      </c>
      <c r="J40" s="2">
        <f t="shared" si="5"/>
        <v>21.666666666666668</v>
      </c>
      <c r="K40" s="2">
        <f t="shared" si="6"/>
        <v>0.94280904158206347</v>
      </c>
      <c r="L40" s="2">
        <f t="shared" si="7"/>
        <v>-0.94280904158206347</v>
      </c>
    </row>
    <row r="41" spans="2:12">
      <c r="C41" s="3">
        <v>5</v>
      </c>
      <c r="D41" s="2">
        <f t="shared" si="0"/>
        <v>0.88888888888888884</v>
      </c>
      <c r="E41" s="2">
        <f t="shared" si="1"/>
        <v>16.888888888888889</v>
      </c>
      <c r="F41" s="2">
        <f t="shared" si="2"/>
        <v>0.99380798999990649</v>
      </c>
      <c r="G41" s="2">
        <f t="shared" si="3"/>
        <v>-0.99380798999990649</v>
      </c>
      <c r="I41" s="2">
        <f t="shared" si="4"/>
        <v>4.8888888888888893</v>
      </c>
      <c r="J41" s="2">
        <f t="shared" si="5"/>
        <v>21.888888888888889</v>
      </c>
      <c r="K41" s="2">
        <f t="shared" si="6"/>
        <v>0.9938079899999066</v>
      </c>
      <c r="L41" s="2">
        <f t="shared" si="7"/>
        <v>-0.9938079899999066</v>
      </c>
    </row>
    <row r="42" spans="2:12">
      <c r="C42" s="3">
        <v>6</v>
      </c>
      <c r="D42" s="2">
        <f t="shared" si="0"/>
        <v>1.1111111111111112</v>
      </c>
      <c r="E42" s="2">
        <f t="shared" si="1"/>
        <v>17.111111111111111</v>
      </c>
      <c r="F42" s="2">
        <f t="shared" si="2"/>
        <v>0.99380798999990649</v>
      </c>
      <c r="G42" s="2">
        <f t="shared" si="3"/>
        <v>-0.99380798999990649</v>
      </c>
      <c r="I42" s="2">
        <f t="shared" si="4"/>
        <v>5.1111111111111107</v>
      </c>
      <c r="J42" s="2">
        <f t="shared" si="5"/>
        <v>22.111111111111111</v>
      </c>
      <c r="K42" s="2">
        <f t="shared" si="6"/>
        <v>0.9938079899999066</v>
      </c>
      <c r="L42" s="2">
        <f t="shared" si="7"/>
        <v>-0.9938079899999066</v>
      </c>
    </row>
    <row r="43" spans="2:12">
      <c r="C43" s="3">
        <v>7</v>
      </c>
      <c r="D43" s="2">
        <f t="shared" si="0"/>
        <v>1.3333333333333333</v>
      </c>
      <c r="E43" s="2">
        <f t="shared" si="1"/>
        <v>17.333333333333332</v>
      </c>
      <c r="F43" s="2">
        <f t="shared" si="2"/>
        <v>0.94280904158206336</v>
      </c>
      <c r="G43" s="2">
        <f t="shared" si="3"/>
        <v>-0.94280904158206336</v>
      </c>
      <c r="I43" s="2">
        <f t="shared" si="4"/>
        <v>5.333333333333333</v>
      </c>
      <c r="J43" s="2">
        <f t="shared" si="5"/>
        <v>22.333333333333332</v>
      </c>
      <c r="K43" s="2">
        <f t="shared" si="6"/>
        <v>0.94280904158206347</v>
      </c>
      <c r="L43" s="2">
        <f t="shared" si="7"/>
        <v>-0.94280904158206347</v>
      </c>
    </row>
    <row r="44" spans="2:12">
      <c r="C44" s="3">
        <v>8</v>
      </c>
      <c r="D44" s="2">
        <f t="shared" si="0"/>
        <v>1.5555555555555556</v>
      </c>
      <c r="E44" s="2">
        <f t="shared" si="1"/>
        <v>17.555555555555557</v>
      </c>
      <c r="F44" s="2">
        <f t="shared" si="2"/>
        <v>0.8314794192830981</v>
      </c>
      <c r="G44" s="2">
        <f t="shared" si="3"/>
        <v>-0.8314794192830981</v>
      </c>
      <c r="I44" s="2">
        <f t="shared" si="4"/>
        <v>5.5555555555555554</v>
      </c>
      <c r="J44" s="2">
        <f t="shared" si="5"/>
        <v>22.555555555555557</v>
      </c>
      <c r="K44" s="2">
        <f t="shared" si="6"/>
        <v>0.83147941928309821</v>
      </c>
      <c r="L44" s="2">
        <f t="shared" si="7"/>
        <v>-0.83147941928309821</v>
      </c>
    </row>
    <row r="45" spans="2:12">
      <c r="C45" s="3">
        <v>9</v>
      </c>
      <c r="D45" s="2">
        <f t="shared" si="0"/>
        <v>1.7777777777777777</v>
      </c>
      <c r="E45" s="2">
        <f t="shared" si="1"/>
        <v>17.777777777777779</v>
      </c>
      <c r="F45" s="2">
        <f t="shared" si="2"/>
        <v>0.62853936105470909</v>
      </c>
      <c r="G45" s="2">
        <f t="shared" si="3"/>
        <v>-0.62853936105470909</v>
      </c>
      <c r="I45" s="2">
        <f t="shared" si="4"/>
        <v>5.7777777777777777</v>
      </c>
      <c r="J45" s="2">
        <f t="shared" si="5"/>
        <v>22.777777777777779</v>
      </c>
      <c r="K45" s="2">
        <f t="shared" si="6"/>
        <v>0.62853936105470909</v>
      </c>
      <c r="L45" s="2">
        <f t="shared" si="7"/>
        <v>-0.62853936105470909</v>
      </c>
    </row>
    <row r="46" spans="2:12">
      <c r="C46" s="3">
        <v>10</v>
      </c>
      <c r="D46" s="2">
        <f t="shared" si="0"/>
        <v>2</v>
      </c>
      <c r="E46" s="2">
        <f t="shared" si="1"/>
        <v>18</v>
      </c>
      <c r="F46" s="2">
        <f t="shared" si="2"/>
        <v>0</v>
      </c>
      <c r="G46" s="2">
        <f t="shared" si="3"/>
        <v>0</v>
      </c>
      <c r="I46" s="2">
        <f t="shared" si="4"/>
        <v>6</v>
      </c>
      <c r="J46" s="2">
        <f t="shared" si="5"/>
        <v>23</v>
      </c>
      <c r="K46" s="2">
        <f t="shared" si="6"/>
        <v>0</v>
      </c>
      <c r="L46" s="2">
        <f t="shared" si="7"/>
        <v>0</v>
      </c>
    </row>
  </sheetData>
  <mergeCells count="3">
    <mergeCell ref="D26:G26"/>
    <mergeCell ref="D27:E27"/>
    <mergeCell ref="F27:G27"/>
  </mergeCells>
  <phoneticPr fontId="4" type="noConversion"/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  <Company>Queen's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Secretain</dc:creator>
  <cp:lastModifiedBy>Frank Secretain</cp:lastModifiedBy>
  <cp:lastPrinted>2018-04-22T21:29:36Z</cp:lastPrinted>
  <dcterms:created xsi:type="dcterms:W3CDTF">2017-03-19T04:47:51Z</dcterms:created>
  <dcterms:modified xsi:type="dcterms:W3CDTF">2018-04-23T17:04:42Z</dcterms:modified>
</cp:coreProperties>
</file>